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Setup" sheetId="1" state="visible" r:id="rId1"/>
    <sheet xmlns:r="http://schemas.openxmlformats.org/officeDocument/2006/relationships" name="2_Projektek" sheetId="2" state="visible" r:id="rId2"/>
    <sheet xmlns:r="http://schemas.openxmlformats.org/officeDocument/2006/relationships" name="3_Eredmen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b val="1"/>
      <color rgb="001F4E78"/>
      <sz val="16"/>
    </font>
    <font>
      <i val="1"/>
      <sz val="11"/>
    </font>
    <font>
      <b val="1"/>
      <color rgb="001F4E78"/>
      <sz val="12"/>
    </font>
    <font>
      <b val="1"/>
    </font>
    <font>
      <b val="1"/>
      <color rgb="00FFFFFF"/>
      <sz val="12"/>
    </font>
    <font>
      <b val="1"/>
      <color rgb="001F4E78"/>
      <sz val="14"/>
    </font>
    <font>
      <b val="1"/>
      <sz val="11"/>
    </font>
    <font>
      <i val="1"/>
      <color rgb="00999999"/>
    </font>
  </fonts>
  <fills count="6">
    <fill>
      <patternFill/>
    </fill>
    <fill>
      <patternFill patternType="gray125"/>
    </fill>
    <fill>
      <patternFill patternType="solid">
        <fgColor rgb="00FFF2CC"/>
      </patternFill>
    </fill>
    <fill>
      <patternFill patternType="solid">
        <fgColor rgb="001F4E78"/>
      </patternFill>
    </fill>
    <fill>
      <patternFill patternType="solid">
        <fgColor rgb="00D9E1F2"/>
      </patternFill>
    </fill>
    <fill>
      <patternFill patternType="solid">
        <fgColor rgb="00C6EFCE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0" fillId="2" borderId="1" applyAlignment="1" pivotButton="0" quotePrefix="0" xfId="0">
      <alignment horizontal="right"/>
    </xf>
    <xf numFmtId="0" fontId="0" fillId="0" borderId="0" applyAlignment="1" pivotButton="0" quotePrefix="0" xfId="0">
      <alignment wrapText="1"/>
    </xf>
    <xf numFmtId="1" fontId="0" fillId="2" borderId="1" applyAlignment="1" pivotButton="0" quotePrefix="0" xfId="0">
      <alignment horizontal="right"/>
    </xf>
    <xf numFmtId="0" fontId="5" fillId="3" borderId="1" applyAlignment="1" pivotButton="0" quotePrefix="0" xfId="0">
      <alignment horizontal="center" vertical="center"/>
    </xf>
    <xf numFmtId="0" fontId="4" fillId="0" borderId="1" pivotButton="0" quotePrefix="0" xfId="0"/>
    <xf numFmtId="0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8" fillId="0" borderId="0" pivotButton="0" quotePrefix="0" xfId="0"/>
    <xf numFmtId="0" fontId="8" fillId="0" borderId="1" applyAlignment="1" pivotButton="0" quotePrefix="0" xfId="0">
      <alignment horizontal="center"/>
    </xf>
    <xf numFmtId="0" fontId="0" fillId="2" borderId="1" applyAlignment="1" pivotButton="0" quotePrefix="0" xfId="0">
      <alignment horizontal="right"/>
    </xf>
    <xf numFmtId="3" fontId="4" fillId="5" borderId="1" applyAlignment="1" pivotButton="0" quotePrefix="0" xfId="0">
      <alignment horizontal="right"/>
    </xf>
    <xf numFmtId="3" fontId="0" fillId="0" borderId="1" applyAlignment="1" pivotButton="0" quotePrefix="0" xfId="0">
      <alignment horizontal="right"/>
    </xf>
    <xf numFmtId="4" fontId="0" fillId="0" borderId="1" applyAlignment="1" pivotButton="0" quotePrefix="0" xfId="0">
      <alignment horizontal="right"/>
    </xf>
    <xf numFmtId="4" fontId="4" fillId="5" borderId="1" applyAlignment="1" pivotButton="0" quotePrefix="0" xfId="0">
      <alignment horizontal="right"/>
    </xf>
    <xf numFmtId="10" fontId="4" fillId="5" borderId="1" applyAlignment="1" pivotButton="0" quotePrefix="0" xfId="0">
      <alignment horizontal="right"/>
    </xf>
    <xf numFmtId="4" fontId="0" fillId="0" borderId="1" pivotButton="0" quotePrefix="0" xfId="0"/>
    <xf numFmtId="164" fontId="4" fillId="5" borderId="1" applyAlignment="1" pivotButton="0" quotePrefix="0" xfId="0">
      <alignment horizontal="right"/>
    </xf>
    <xf numFmtId="0" fontId="4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80" customWidth="1" min="3" max="3"/>
  </cols>
  <sheetData>
    <row r="1">
      <c r="A1" s="1" t="inlineStr">
        <is>
          <t>Projektek IRR / DCF modell</t>
        </is>
      </c>
    </row>
    <row r="2">
      <c r="A2" s="2" t="inlineStr">
        <is>
          <t>Innovációs folyamatok — gyakorlati projekt, IRR számítás Gordon-féle perpetuitással</t>
        </is>
      </c>
    </row>
    <row r="4">
      <c r="A4" s="3" t="inlineStr">
        <is>
          <t>GLOBÁLIS FELTÉTELEZÉSEK</t>
        </is>
      </c>
    </row>
    <row r="5">
      <c r="A5" s="4" t="inlineStr">
        <is>
          <t>Diszkontráta (WACC, r)</t>
        </is>
      </c>
      <c r="B5" s="5" t="n">
        <v>0.08</v>
      </c>
      <c r="C5" s="6" t="inlineStr">
        <is>
          <t>Az Excel kép 'constant g' oszlopa, értelmezésem szerint a tőkeköltség</t>
        </is>
      </c>
    </row>
    <row r="6">
      <c r="A6" s="4" t="inlineStr">
        <is>
          <t>Infláció (= perpetual g)</t>
        </is>
      </c>
      <c r="B6" s="5" t="n">
        <v>0.02</v>
      </c>
      <c r="C6" s="6" t="inlineStr">
        <is>
          <t>Az 'Infláció' oszlop, egyben a Gordon-modell perpetual growth rate-je</t>
        </is>
      </c>
    </row>
    <row r="7">
      <c r="A7" s="4" t="inlineStr">
        <is>
          <t>Forecast horizont (év)</t>
        </is>
      </c>
      <c r="B7" s="7" t="n">
        <v>5</v>
      </c>
      <c r="C7" s="6" t="inlineStr">
        <is>
          <t>Explicit CF-előrejelzés évek 1 és 5 között</t>
        </is>
      </c>
    </row>
    <row r="8">
      <c r="A8" s="4" t="inlineStr">
        <is>
          <t>Kezdő évszám (év 0)</t>
        </is>
      </c>
      <c r="B8" s="7" t="n">
        <v>2025</v>
      </c>
      <c r="C8" s="6" t="inlineStr">
        <is>
          <t>A −500 kezdeti költség ebben az évben realizálódik</t>
        </is>
      </c>
    </row>
    <row r="11">
      <c r="A11" s="3" t="inlineStr">
        <is>
          <t>MÓDSZERTAN — DCF + Gordon perpetuitás</t>
        </is>
      </c>
    </row>
    <row r="12">
      <c r="A12" t="inlineStr">
        <is>
          <t>1. Kezdő befektetés (év 0 = 2025): −500 minden projektnél.</t>
        </is>
      </c>
    </row>
    <row r="13">
      <c r="A13" t="inlineStr">
        <is>
          <t>2. Year 1 (2026) nettó CF = Bevétel − Költség (a képletben szereplő alapértékek).</t>
        </is>
      </c>
    </row>
    <row r="14">
      <c r="A14" t="inlineStr">
        <is>
          <t>3. Year 2 és 5 között a CF előző évi értékről 2% inflációval növekszik.</t>
        </is>
      </c>
    </row>
    <row r="15">
      <c r="A15" t="inlineStr">
        <is>
          <t>4. Terminal Value a Year 5 végén Gordon-féle perpetuitással:</t>
        </is>
      </c>
    </row>
    <row r="16">
      <c r="A16" t="inlineStr">
        <is>
          <t xml:space="preserve">       TV = CF_5 × (1 + g) / (r − g) = CF_5 × 1,02 / 0,06 = CF_5 × 17</t>
        </is>
      </c>
    </row>
    <row r="17">
      <c r="A17" t="inlineStr">
        <is>
          <t>5. NPV számítása: minden CF + TV diszkontálva 8%-on, plusz a −500 kezdő.</t>
        </is>
      </c>
    </row>
    <row r="18">
      <c r="A18" t="inlineStr">
        <is>
          <t>6. IRR számítása: az Excel IRR() függvénye a 0-tól 5-ig terjedő CF sorra</t>
        </is>
      </c>
    </row>
    <row r="19">
      <c r="A19" t="inlineStr">
        <is>
          <t xml:space="preserve">   (a Year 5 CF tartalmazza a TV-t is, lump sumként).</t>
        </is>
      </c>
    </row>
    <row r="20">
      <c r="A20" t="inlineStr">
        <is>
          <t>7. Egyszerűsítés: a TV-t fix r=8%-on számolom, így az IRR az explicit CF</t>
        </is>
      </c>
    </row>
    <row r="21">
      <c r="A21" t="inlineStr">
        <is>
          <t xml:space="preserve">   és a fix TV összegéből jön ki. Ez pedagógiai konvenció. Pontosabb módszer:</t>
        </is>
      </c>
    </row>
    <row r="22">
      <c r="A22" t="inlineStr">
        <is>
          <t xml:space="preserve">   iteratív megoldás (Solver), de itt nem szükséges.</t>
        </is>
      </c>
    </row>
    <row r="24">
      <c r="A24" s="3" t="inlineStr">
        <is>
          <t>A KÉPEN LÁTHATÓ INPUT TÁBLA (eredeti)</t>
        </is>
      </c>
    </row>
    <row r="25">
      <c r="A25" s="8" t="inlineStr">
        <is>
          <t>Projektek</t>
        </is>
      </c>
      <c r="B25" s="8" t="inlineStr">
        <is>
          <t>Kezdeti költség</t>
        </is>
      </c>
      <c r="C25" s="8" t="inlineStr">
        <is>
          <t>Bevétel</t>
        </is>
      </c>
      <c r="D25" s="8" t="inlineStr">
        <is>
          <t>Költség</t>
        </is>
      </c>
      <c r="E25" s="8" t="inlineStr">
        <is>
          <t>constant g</t>
        </is>
      </c>
      <c r="F25" s="8" t="inlineStr">
        <is>
          <t>Infláció</t>
        </is>
      </c>
    </row>
    <row r="26">
      <c r="A26" s="9" t="inlineStr">
        <is>
          <t>Projekt 1</t>
        </is>
      </c>
      <c r="B26" s="10" t="n">
        <v>-500</v>
      </c>
      <c r="C26" s="10" t="n">
        <v>150</v>
      </c>
      <c r="D26" s="10" t="n">
        <v>95</v>
      </c>
      <c r="E26" s="11" t="n">
        <v>0.08</v>
      </c>
      <c r="F26" s="11" t="n">
        <v>0.02</v>
      </c>
    </row>
    <row r="27">
      <c r="A27" s="9" t="inlineStr">
        <is>
          <t>Projekt 2</t>
        </is>
      </c>
      <c r="B27" s="10" t="n">
        <v>-500</v>
      </c>
      <c r="C27" s="10" t="n">
        <v>123</v>
      </c>
      <c r="D27" s="10" t="n">
        <v>85</v>
      </c>
      <c r="E27" s="11" t="n">
        <v>0.08</v>
      </c>
      <c r="F27" s="11" t="n">
        <v>0.02</v>
      </c>
    </row>
    <row r="28">
      <c r="A28" s="9" t="inlineStr">
        <is>
          <t>Projekt 3</t>
        </is>
      </c>
      <c r="B28" s="10" t="n">
        <v>-500</v>
      </c>
      <c r="C28" s="10" t="n">
        <v>154</v>
      </c>
      <c r="D28" s="10" t="n">
        <v>112</v>
      </c>
      <c r="E28" s="11" t="n">
        <v>0.08</v>
      </c>
      <c r="F28" s="11" t="n">
        <v>0.02</v>
      </c>
    </row>
    <row r="29">
      <c r="A29" s="9" t="inlineStr">
        <is>
          <t>Projekt 4</t>
        </is>
      </c>
      <c r="B29" s="10" t="n">
        <v>-500</v>
      </c>
      <c r="C29" s="10" t="n">
        <v>225</v>
      </c>
      <c r="D29" s="10" t="n">
        <v>172</v>
      </c>
      <c r="E29" s="11" t="n">
        <v>0.08</v>
      </c>
      <c r="F29" s="11" t="n">
        <v>0.02</v>
      </c>
    </row>
    <row r="30">
      <c r="A30" s="9" t="inlineStr">
        <is>
          <t>Projekt 5</t>
        </is>
      </c>
      <c r="B30" s="10" t="n">
        <v>-500</v>
      </c>
      <c r="C30" s="10" t="n">
        <v>150</v>
      </c>
      <c r="D30" s="10" t="n">
        <v>100</v>
      </c>
      <c r="E30" s="11" t="n">
        <v>0.08</v>
      </c>
      <c r="F30" s="11" t="n">
        <v>0.02</v>
      </c>
    </row>
  </sheetData>
  <mergeCells count="13">
    <mergeCell ref="A2:F2"/>
    <mergeCell ref="A16:F16"/>
    <mergeCell ref="A13:F13"/>
    <mergeCell ref="A14:F14"/>
    <mergeCell ref="A19:F19"/>
    <mergeCell ref="A1:F1"/>
    <mergeCell ref="A22:F22"/>
    <mergeCell ref="A17:F17"/>
    <mergeCell ref="A12:F12"/>
    <mergeCell ref="A18:F18"/>
    <mergeCell ref="A20:F20"/>
    <mergeCell ref="A21:F21"/>
    <mergeCell ref="A15:F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T18"/>
  <sheetViews>
    <sheetView workbookViewId="0">
      <selection activeCell="A1" sqref="A1"/>
    </sheetView>
  </sheetViews>
  <sheetFormatPr baseColWidth="8" defaultRowHeight="15"/>
  <cols>
    <col width="12" customWidth="1" min="1" max="1"/>
    <col width="11" customWidth="1" min="2" max="2"/>
    <col width="11" customWidth="1" min="3" max="3"/>
    <col width="11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4" customWidth="1" min="13" max="13"/>
    <col width="11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</cols>
  <sheetData>
    <row r="1">
      <c r="A1" s="12" t="inlineStr">
        <is>
          <t>Projektek DCF + IRR számítás</t>
        </is>
      </c>
    </row>
    <row r="2">
      <c r="A2" s="8" t="inlineStr">
        <is>
          <t>Projekt</t>
        </is>
      </c>
      <c r="E2" s="13" t="inlineStr">
        <is>
          <t>Év 0</t>
        </is>
      </c>
      <c r="F2" s="13" t="inlineStr">
        <is>
          <t>Év 1</t>
        </is>
      </c>
      <c r="G2" s="13" t="inlineStr">
        <is>
          <t>Év 2</t>
        </is>
      </c>
      <c r="H2" s="13" t="inlineStr">
        <is>
          <t>Év 3</t>
        </is>
      </c>
      <c r="I2" s="13" t="inlineStr">
        <is>
          <t>Év 4</t>
        </is>
      </c>
      <c r="J2" s="13" t="inlineStr">
        <is>
          <t>Év 5</t>
        </is>
      </c>
      <c r="K2" s="13" t="inlineStr">
        <is>
          <t>TV (Gordon)</t>
        </is>
      </c>
      <c r="L2" s="13" t="inlineStr">
        <is>
          <t>Y5 + TV</t>
        </is>
      </c>
      <c r="M2" s="13" t="inlineStr">
        <is>
          <t>NPV @ 8%</t>
        </is>
      </c>
      <c r="N2" s="13" t="inlineStr">
        <is>
          <t>IRR</t>
        </is>
      </c>
      <c r="O2" s="14" t="inlineStr">
        <is>
          <t>IRR helper CF sor (Y0..Y5+TV)</t>
        </is>
      </c>
    </row>
    <row r="3">
      <c r="A3" s="13" t="inlineStr"/>
      <c r="B3" s="13" t="inlineStr">
        <is>
          <t>Bevétel</t>
        </is>
      </c>
      <c r="C3" s="13" t="inlineStr">
        <is>
          <t>Költség</t>
        </is>
      </c>
      <c r="D3" s="13" t="inlineStr">
        <is>
          <t>Net CF (Y1)</t>
        </is>
      </c>
      <c r="E3" s="13" t="n">
        <v>2025</v>
      </c>
      <c r="F3" s="13" t="n">
        <v>2026</v>
      </c>
      <c r="G3" s="13" t="n">
        <v>2027</v>
      </c>
      <c r="H3" s="13" t="n">
        <v>2028</v>
      </c>
      <c r="I3" s="13" t="n">
        <v>2029</v>
      </c>
      <c r="J3" s="13" t="n">
        <v>2030</v>
      </c>
      <c r="K3" s="13" t="inlineStr">
        <is>
          <t>Y5 vegen</t>
        </is>
      </c>
      <c r="L3" s="13" t="inlineStr">
        <is>
          <t>kombinalt</t>
        </is>
      </c>
      <c r="M3" s="13" t="inlineStr">
        <is>
          <t>(Mrd Ft)</t>
        </is>
      </c>
      <c r="N3" s="13" t="inlineStr"/>
      <c r="O3" s="15" t="inlineStr">
        <is>
          <t>Év 0</t>
        </is>
      </c>
      <c r="P3" s="15" t="inlineStr">
        <is>
          <t>Év 1</t>
        </is>
      </c>
      <c r="Q3" s="15" t="inlineStr">
        <is>
          <t>Év 2</t>
        </is>
      </c>
      <c r="R3" s="15" t="inlineStr">
        <is>
          <t>Év 3</t>
        </is>
      </c>
      <c r="S3" s="15" t="inlineStr">
        <is>
          <t>Év 4</t>
        </is>
      </c>
      <c r="T3" s="15" t="inlineStr">
        <is>
          <t>Év 5+TV</t>
        </is>
      </c>
    </row>
    <row r="4">
      <c r="A4" s="9" t="inlineStr">
        <is>
          <t>Projekt 1</t>
        </is>
      </c>
      <c r="B4" s="16" t="n">
        <v>150</v>
      </c>
      <c r="C4" s="16" t="n">
        <v>95</v>
      </c>
      <c r="D4" s="17">
        <f>B4-C4</f>
        <v/>
      </c>
      <c r="E4" s="18" t="n">
        <v>-500</v>
      </c>
      <c r="F4" s="19">
        <f>D4</f>
        <v/>
      </c>
      <c r="G4" s="19">
        <f>F4*(1+'1_Setup'!$B$6)</f>
        <v/>
      </c>
      <c r="H4" s="19">
        <f>G4*(1+'1_Setup'!$B$6)</f>
        <v/>
      </c>
      <c r="I4" s="19">
        <f>H4*(1+'1_Setup'!$B$6)</f>
        <v/>
      </c>
      <c r="J4" s="19">
        <f>I4*(1+'1_Setup'!$B$6)</f>
        <v/>
      </c>
      <c r="K4" s="19">
        <f>J4*(1+'1_Setup'!$B$6)/('1_Setup'!$B$5-'1_Setup'!$B$6)</f>
        <v/>
      </c>
      <c r="L4" s="19">
        <f>J4+K4</f>
        <v/>
      </c>
      <c r="M4" s="20">
        <f>E4+NPV('1_Setup'!$B$5,F4:I4,L4)</f>
        <v/>
      </c>
      <c r="N4" s="21">
        <f>IRR(O4:T4)</f>
        <v/>
      </c>
      <c r="O4" s="22">
        <f>E4</f>
        <v/>
      </c>
      <c r="P4" s="22">
        <f>F4</f>
        <v/>
      </c>
      <c r="Q4" s="22">
        <f>G4</f>
        <v/>
      </c>
      <c r="R4" s="22">
        <f>H4</f>
        <v/>
      </c>
      <c r="S4" s="22">
        <f>I4</f>
        <v/>
      </c>
      <c r="T4" s="22">
        <f>L4</f>
        <v/>
      </c>
    </row>
    <row r="5">
      <c r="A5" s="9" t="inlineStr">
        <is>
          <t>Projekt 2</t>
        </is>
      </c>
      <c r="B5" s="16" t="n">
        <v>123</v>
      </c>
      <c r="C5" s="16" t="n">
        <v>85</v>
      </c>
      <c r="D5" s="17">
        <f>B5-C5</f>
        <v/>
      </c>
      <c r="E5" s="18" t="n">
        <v>-500</v>
      </c>
      <c r="F5" s="19">
        <f>D5</f>
        <v/>
      </c>
      <c r="G5" s="19">
        <f>F5*(1+'1_Setup'!$B$6)</f>
        <v/>
      </c>
      <c r="H5" s="19">
        <f>G5*(1+'1_Setup'!$B$6)</f>
        <v/>
      </c>
      <c r="I5" s="19">
        <f>H5*(1+'1_Setup'!$B$6)</f>
        <v/>
      </c>
      <c r="J5" s="19">
        <f>I5*(1+'1_Setup'!$B$6)</f>
        <v/>
      </c>
      <c r="K5" s="19">
        <f>J5*(1+'1_Setup'!$B$6)/('1_Setup'!$B$5-'1_Setup'!$B$6)</f>
        <v/>
      </c>
      <c r="L5" s="19">
        <f>J5+K5</f>
        <v/>
      </c>
      <c r="M5" s="20">
        <f>E5+NPV('1_Setup'!$B$5,F5:I5,L5)</f>
        <v/>
      </c>
      <c r="N5" s="21">
        <f>IRR(O5:T5)</f>
        <v/>
      </c>
      <c r="O5" s="22">
        <f>E5</f>
        <v/>
      </c>
      <c r="P5" s="22">
        <f>F5</f>
        <v/>
      </c>
      <c r="Q5" s="22">
        <f>G5</f>
        <v/>
      </c>
      <c r="R5" s="22">
        <f>H5</f>
        <v/>
      </c>
      <c r="S5" s="22">
        <f>I5</f>
        <v/>
      </c>
      <c r="T5" s="22">
        <f>L5</f>
        <v/>
      </c>
    </row>
    <row r="6">
      <c r="A6" s="9" t="inlineStr">
        <is>
          <t>Projekt 3</t>
        </is>
      </c>
      <c r="B6" s="16" t="n">
        <v>154</v>
      </c>
      <c r="C6" s="16" t="n">
        <v>112</v>
      </c>
      <c r="D6" s="17">
        <f>B6-C6</f>
        <v/>
      </c>
      <c r="E6" s="18" t="n">
        <v>-500</v>
      </c>
      <c r="F6" s="19">
        <f>D6</f>
        <v/>
      </c>
      <c r="G6" s="19">
        <f>F6*(1+'1_Setup'!$B$6)</f>
        <v/>
      </c>
      <c r="H6" s="19">
        <f>G6*(1+'1_Setup'!$B$6)</f>
        <v/>
      </c>
      <c r="I6" s="19">
        <f>H6*(1+'1_Setup'!$B$6)</f>
        <v/>
      </c>
      <c r="J6" s="19">
        <f>I6*(1+'1_Setup'!$B$6)</f>
        <v/>
      </c>
      <c r="K6" s="19">
        <f>J6*(1+'1_Setup'!$B$6)/('1_Setup'!$B$5-'1_Setup'!$B$6)</f>
        <v/>
      </c>
      <c r="L6" s="19">
        <f>J6+K6</f>
        <v/>
      </c>
      <c r="M6" s="20">
        <f>E6+NPV('1_Setup'!$B$5,F6:I6,L6)</f>
        <v/>
      </c>
      <c r="N6" s="21">
        <f>IRR(O6:T6)</f>
        <v/>
      </c>
      <c r="O6" s="22">
        <f>E6</f>
        <v/>
      </c>
      <c r="P6" s="22">
        <f>F6</f>
        <v/>
      </c>
      <c r="Q6" s="22">
        <f>G6</f>
        <v/>
      </c>
      <c r="R6" s="22">
        <f>H6</f>
        <v/>
      </c>
      <c r="S6" s="22">
        <f>I6</f>
        <v/>
      </c>
      <c r="T6" s="22">
        <f>L6</f>
        <v/>
      </c>
    </row>
    <row r="7">
      <c r="A7" s="9" t="inlineStr">
        <is>
          <t>Projekt 4</t>
        </is>
      </c>
      <c r="B7" s="16" t="n">
        <v>225</v>
      </c>
      <c r="C7" s="16" t="n">
        <v>172</v>
      </c>
      <c r="D7" s="17">
        <f>B7-C7</f>
        <v/>
      </c>
      <c r="E7" s="18" t="n">
        <v>-500</v>
      </c>
      <c r="F7" s="19">
        <f>D7</f>
        <v/>
      </c>
      <c r="G7" s="19">
        <f>F7*(1+'1_Setup'!$B$6)</f>
        <v/>
      </c>
      <c r="H7" s="19">
        <f>G7*(1+'1_Setup'!$B$6)</f>
        <v/>
      </c>
      <c r="I7" s="19">
        <f>H7*(1+'1_Setup'!$B$6)</f>
        <v/>
      </c>
      <c r="J7" s="19">
        <f>I7*(1+'1_Setup'!$B$6)</f>
        <v/>
      </c>
      <c r="K7" s="19">
        <f>J7*(1+'1_Setup'!$B$6)/('1_Setup'!$B$5-'1_Setup'!$B$6)</f>
        <v/>
      </c>
      <c r="L7" s="19">
        <f>J7+K7</f>
        <v/>
      </c>
      <c r="M7" s="20">
        <f>E7+NPV('1_Setup'!$B$5,F7:I7,L7)</f>
        <v/>
      </c>
      <c r="N7" s="21">
        <f>IRR(O7:T7)</f>
        <v/>
      </c>
      <c r="O7" s="22">
        <f>E7</f>
        <v/>
      </c>
      <c r="P7" s="22">
        <f>F7</f>
        <v/>
      </c>
      <c r="Q7" s="22">
        <f>G7</f>
        <v/>
      </c>
      <c r="R7" s="22">
        <f>H7</f>
        <v/>
      </c>
      <c r="S7" s="22">
        <f>I7</f>
        <v/>
      </c>
      <c r="T7" s="22">
        <f>L7</f>
        <v/>
      </c>
    </row>
    <row r="8">
      <c r="A8" s="9" t="inlineStr">
        <is>
          <t>Projekt 5</t>
        </is>
      </c>
      <c r="B8" s="16" t="n">
        <v>150</v>
      </c>
      <c r="C8" s="16" t="n">
        <v>100</v>
      </c>
      <c r="D8" s="17">
        <f>B8-C8</f>
        <v/>
      </c>
      <c r="E8" s="18" t="n">
        <v>-500</v>
      </c>
      <c r="F8" s="19">
        <f>D8</f>
        <v/>
      </c>
      <c r="G8" s="19">
        <f>F8*(1+'1_Setup'!$B$6)</f>
        <v/>
      </c>
      <c r="H8" s="19">
        <f>G8*(1+'1_Setup'!$B$6)</f>
        <v/>
      </c>
      <c r="I8" s="19">
        <f>H8*(1+'1_Setup'!$B$6)</f>
        <v/>
      </c>
      <c r="J8" s="19">
        <f>I8*(1+'1_Setup'!$B$6)</f>
        <v/>
      </c>
      <c r="K8" s="19">
        <f>J8*(1+'1_Setup'!$B$6)/('1_Setup'!$B$5-'1_Setup'!$B$6)</f>
        <v/>
      </c>
      <c r="L8" s="19">
        <f>J8+K8</f>
        <v/>
      </c>
      <c r="M8" s="20">
        <f>E8+NPV('1_Setup'!$B$5,F8:I8,L8)</f>
        <v/>
      </c>
      <c r="N8" s="21">
        <f>IRR(O8:T8)</f>
        <v/>
      </c>
      <c r="O8" s="22">
        <f>E8</f>
        <v/>
      </c>
      <c r="P8" s="22">
        <f>F8</f>
        <v/>
      </c>
      <c r="Q8" s="22">
        <f>G8</f>
        <v/>
      </c>
      <c r="R8" s="22">
        <f>H8</f>
        <v/>
      </c>
      <c r="S8" s="22">
        <f>I8</f>
        <v/>
      </c>
      <c r="T8" s="22">
        <f>L8</f>
        <v/>
      </c>
    </row>
    <row r="11">
      <c r="A11" s="3" t="inlineStr">
        <is>
          <t>HOGYAN OLVASD?</t>
        </is>
      </c>
    </row>
    <row r="12">
      <c r="A12" t="inlineStr">
        <is>
          <t>B-C-D oszlop: input + nettó CF (Y1 alap, infláció előtt).</t>
        </is>
      </c>
    </row>
    <row r="13">
      <c r="A13" t="inlineStr">
        <is>
          <t>E-J oszlop: éves CF Y0-tól Y5-ig. Y0 = −500. Y1 = nettó CF. Y2-Y5 = előző év × (1 + 2% infláció).</t>
        </is>
      </c>
    </row>
    <row r="14">
      <c r="A14" t="inlineStr">
        <is>
          <t>K oszlop: Terminal Value Y5 végén, Gordon-modell: TV = CF₅ × 1,02 / (8% − 2%) = CF₅ × 17.</t>
        </is>
      </c>
    </row>
    <row r="15">
      <c r="A15" t="inlineStr">
        <is>
          <t>L oszlop: Y5 + TV összevonva (egy kombinált CF, ami minden Y5-utáni értéket lump sumként reprezentál).</t>
        </is>
      </c>
    </row>
    <row r="16">
      <c r="A16" t="inlineStr">
        <is>
          <t>M oszlop: NPV 8%-os diszkontrátán. Pozitív érték = a projekt megéri.</t>
        </is>
      </c>
    </row>
    <row r="17">
      <c r="A17" t="inlineStr">
        <is>
          <t>N oszlop: IRR. Az a diszkontráta, amelyen az NPV = 0. Magasabb IRR = jobb projekt.</t>
        </is>
      </c>
    </row>
    <row r="18">
      <c r="A18" t="inlineStr">
        <is>
          <t>O-T oszlop: helper sor az IRR számításhoz (Excel IRR() contiguous range-et igényel).</t>
        </is>
      </c>
    </row>
  </sheetData>
  <mergeCells count="10">
    <mergeCell ref="A17:N17"/>
    <mergeCell ref="A18:N18"/>
    <mergeCell ref="A12:N12"/>
    <mergeCell ref="A16:N16"/>
    <mergeCell ref="A15:N15"/>
    <mergeCell ref="A1:O1"/>
    <mergeCell ref="A11:N11"/>
    <mergeCell ref="A13:N13"/>
    <mergeCell ref="A14:N14"/>
    <mergeCell ref="O2:T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2" t="inlineStr">
        <is>
          <t>Eredmény és rangsor</t>
        </is>
      </c>
    </row>
    <row r="3">
      <c r="A3" s="3" t="inlineStr">
        <is>
          <t>ÖSSZEFOGLALÓ TÁBLA</t>
        </is>
      </c>
    </row>
    <row r="4">
      <c r="A4" s="8" t="inlineStr">
        <is>
          <t>Projekt</t>
        </is>
      </c>
      <c r="B4" s="8" t="inlineStr">
        <is>
          <t>Kezdeti köl.</t>
        </is>
      </c>
      <c r="C4" s="8" t="inlineStr">
        <is>
          <t>Year 1 nettó CF</t>
        </is>
      </c>
      <c r="D4" s="8" t="inlineStr">
        <is>
          <t>TV (Gordon)</t>
        </is>
      </c>
      <c r="E4" s="8" t="inlineStr">
        <is>
          <t>NPV @ 8%</t>
        </is>
      </c>
      <c r="F4" s="8" t="inlineStr">
        <is>
          <t>IRR</t>
        </is>
      </c>
      <c r="G4" s="8" t="inlineStr">
        <is>
          <t>Megéri?</t>
        </is>
      </c>
    </row>
    <row r="5">
      <c r="A5" s="9" t="inlineStr">
        <is>
          <t>Projekt 1</t>
        </is>
      </c>
      <c r="B5" s="18">
        <f>'2_Projektek'!E4</f>
        <v/>
      </c>
      <c r="C5" s="18">
        <f>'2_Projektek'!D4</f>
        <v/>
      </c>
      <c r="D5" s="18">
        <f>'2_Projektek'!K4</f>
        <v/>
      </c>
      <c r="E5" s="17">
        <f>'2_Projektek'!M4</f>
        <v/>
      </c>
      <c r="F5" s="23">
        <f>'2_Projektek'!N4</f>
        <v/>
      </c>
      <c r="G5" s="24">
        <f>IF(F5&gt;'1_Setup'!$B$5,"IGEN","NEM")</f>
        <v/>
      </c>
    </row>
    <row r="6">
      <c r="A6" s="9" t="inlineStr">
        <is>
          <t>Projekt 2</t>
        </is>
      </c>
      <c r="B6" s="18">
        <f>'2_Projektek'!E5</f>
        <v/>
      </c>
      <c r="C6" s="18">
        <f>'2_Projektek'!D5</f>
        <v/>
      </c>
      <c r="D6" s="18">
        <f>'2_Projektek'!K5</f>
        <v/>
      </c>
      <c r="E6" s="17">
        <f>'2_Projektek'!M5</f>
        <v/>
      </c>
      <c r="F6" s="23">
        <f>'2_Projektek'!N5</f>
        <v/>
      </c>
      <c r="G6" s="24">
        <f>IF(F6&gt;'1_Setup'!$B$5,"IGEN","NEM")</f>
        <v/>
      </c>
    </row>
    <row r="7">
      <c r="A7" s="9" t="inlineStr">
        <is>
          <t>Projekt 3</t>
        </is>
      </c>
      <c r="B7" s="18">
        <f>'2_Projektek'!E6</f>
        <v/>
      </c>
      <c r="C7" s="18">
        <f>'2_Projektek'!D6</f>
        <v/>
      </c>
      <c r="D7" s="18">
        <f>'2_Projektek'!K6</f>
        <v/>
      </c>
      <c r="E7" s="17">
        <f>'2_Projektek'!M6</f>
        <v/>
      </c>
      <c r="F7" s="23">
        <f>'2_Projektek'!N6</f>
        <v/>
      </c>
      <c r="G7" s="24">
        <f>IF(F7&gt;'1_Setup'!$B$5,"IGEN","NEM")</f>
        <v/>
      </c>
    </row>
    <row r="8">
      <c r="A8" s="9" t="inlineStr">
        <is>
          <t>Projekt 4</t>
        </is>
      </c>
      <c r="B8" s="18">
        <f>'2_Projektek'!E7</f>
        <v/>
      </c>
      <c r="C8" s="18">
        <f>'2_Projektek'!D7</f>
        <v/>
      </c>
      <c r="D8" s="18">
        <f>'2_Projektek'!K7</f>
        <v/>
      </c>
      <c r="E8" s="17">
        <f>'2_Projektek'!M7</f>
        <v/>
      </c>
      <c r="F8" s="23">
        <f>'2_Projektek'!N7</f>
        <v/>
      </c>
      <c r="G8" s="24">
        <f>IF(F8&gt;'1_Setup'!$B$5,"IGEN","NEM")</f>
        <v/>
      </c>
    </row>
    <row r="9">
      <c r="A9" s="9" t="inlineStr">
        <is>
          <t>Projekt 5</t>
        </is>
      </c>
      <c r="B9" s="18">
        <f>'2_Projektek'!E8</f>
        <v/>
      </c>
      <c r="C9" s="18">
        <f>'2_Projektek'!D8</f>
        <v/>
      </c>
      <c r="D9" s="18">
        <f>'2_Projektek'!K8</f>
        <v/>
      </c>
      <c r="E9" s="17">
        <f>'2_Projektek'!M8</f>
        <v/>
      </c>
      <c r="F9" s="23">
        <f>'2_Projektek'!N8</f>
        <v/>
      </c>
      <c r="G9" s="24">
        <f>IF(F9&gt;'1_Setup'!$B$5,"IGEN","NEM")</f>
        <v/>
      </c>
    </row>
    <row r="12">
      <c r="A12" s="3" t="inlineStr">
        <is>
          <t>RANGSOROLÁS IRR ALAPJÁN (csökkenő)</t>
        </is>
      </c>
    </row>
    <row r="13">
      <c r="A13" s="8" t="inlineStr">
        <is>
          <t>Helyezés</t>
        </is>
      </c>
      <c r="B13" s="8" t="inlineStr">
        <is>
          <t>Projekt</t>
        </is>
      </c>
      <c r="C13" s="8" t="inlineStr">
        <is>
          <t>IRR</t>
        </is>
      </c>
      <c r="D13" s="8" t="inlineStr">
        <is>
          <t>NPV @ 8%</t>
        </is>
      </c>
    </row>
    <row r="14">
      <c r="A14" s="24" t="n">
        <v>1</v>
      </c>
      <c r="B14" s="9">
        <f>INDEX($A$5:$A$9,MATCH(C14,$F$5:$F$9,0))</f>
        <v/>
      </c>
      <c r="C14" s="23">
        <f>LARGE($F$5:$F$9,1)</f>
        <v/>
      </c>
      <c r="D14" s="18">
        <f>INDEX($E$5:$E$9,MATCH(C14,$F$5:$F$9,0))</f>
        <v/>
      </c>
    </row>
    <row r="15">
      <c r="A15" s="24" t="n">
        <v>2</v>
      </c>
      <c r="B15" s="9">
        <f>INDEX($A$5:$A$9,MATCH(C15,$F$5:$F$9,0))</f>
        <v/>
      </c>
      <c r="C15" s="23">
        <f>LARGE($F$5:$F$9,2)</f>
        <v/>
      </c>
      <c r="D15" s="18">
        <f>INDEX($E$5:$E$9,MATCH(C15,$F$5:$F$9,0))</f>
        <v/>
      </c>
    </row>
    <row r="16">
      <c r="A16" s="24" t="n">
        <v>3</v>
      </c>
      <c r="B16" s="9">
        <f>INDEX($A$5:$A$9,MATCH(C16,$F$5:$F$9,0))</f>
        <v/>
      </c>
      <c r="C16" s="23">
        <f>LARGE($F$5:$F$9,3)</f>
        <v/>
      </c>
      <c r="D16" s="18">
        <f>INDEX($E$5:$E$9,MATCH(C16,$F$5:$F$9,0))</f>
        <v/>
      </c>
    </row>
    <row r="17">
      <c r="A17" s="24" t="n">
        <v>4</v>
      </c>
      <c r="B17" s="9">
        <f>INDEX($A$5:$A$9,MATCH(C17,$F$5:$F$9,0))</f>
        <v/>
      </c>
      <c r="C17" s="23">
        <f>LARGE($F$5:$F$9,4)</f>
        <v/>
      </c>
      <c r="D17" s="18">
        <f>INDEX($E$5:$E$9,MATCH(C17,$F$5:$F$9,0))</f>
        <v/>
      </c>
    </row>
    <row r="18">
      <c r="A18" s="24" t="n">
        <v>5</v>
      </c>
      <c r="B18" s="9">
        <f>INDEX($A$5:$A$9,MATCH(C18,$F$5:$F$9,0))</f>
        <v/>
      </c>
      <c r="C18" s="23">
        <f>LARGE($F$5:$F$9,5)</f>
        <v/>
      </c>
      <c r="D18" s="18">
        <f>INDEX($E$5:$E$9,MATCH(C18,$F$5:$F$9,0))</f>
        <v/>
      </c>
    </row>
    <row r="21">
      <c r="A21" s="3" t="inlineStr">
        <is>
          <t>DÖNTÉSI SZABÁLY</t>
        </is>
      </c>
    </row>
    <row r="22">
      <c r="A22" t="inlineStr">
        <is>
          <t>1. NPV &gt; 0 ÉS IRR &gt; diszkontráta (8%) → a projekt megéri abszolút értelemben.</t>
        </is>
      </c>
    </row>
    <row r="23">
      <c r="A23" t="inlineStr">
        <is>
          <t>2. Ha tőkekorlát van és csak egy projekt indítható → válaszd a legmagasabb IRR-űt.</t>
        </is>
      </c>
    </row>
    <row r="24">
      <c r="A24" t="inlineStr">
        <is>
          <t>3. Ha nincs tőkekorlát és minden megéri → mind az 5 projekt indítható (mindegyik NPV pozitív).</t>
        </is>
      </c>
    </row>
    <row r="25">
      <c r="A25" t="inlineStr">
        <is>
          <t>4. Vigyázat: az IRR rangsora és az NPV rangsora különbözhet. Mindkét metrika fontos.</t>
        </is>
      </c>
    </row>
    <row r="26">
      <c r="A26" t="inlineStr">
        <is>
          <t>5. A TV óriási súlyt ad a hosszútávnak. Ha a Gordon feltételezés (örökös 2%-os növekedés)</t>
        </is>
      </c>
    </row>
    <row r="27">
      <c r="A27" t="inlineStr">
        <is>
          <t xml:space="preserve">   nem reális, érdemes lehet végleges horizont nélküli, csak explicit 5 éves NPV-t is megnézni.</t>
        </is>
      </c>
    </row>
  </sheetData>
  <mergeCells count="7">
    <mergeCell ref="A27:G27"/>
    <mergeCell ref="A1:F1"/>
    <mergeCell ref="A22:G22"/>
    <mergeCell ref="A26:G26"/>
    <mergeCell ref="A24:G24"/>
    <mergeCell ref="A25:G25"/>
    <mergeCell ref="A23:G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2026-04-25T07:56:22Z</dcterms:created>
  <dcterms:modified xmlns:dcterms="http://purl.org/dc/terms/" xmlns:xsi="http://www.w3.org/2001/XMLSchema-instance" xsi:type="dcterms:W3CDTF">2026-04-25T07:56:22Z</dcterms:modified>
</cp:coreProperties>
</file>